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3749e5dc5eb5bd52/اكسل تعليمى/Practice/Advanced Excel/"/>
    </mc:Choice>
  </mc:AlternateContent>
  <xr:revisionPtr revIDLastSave="18" documentId="11_66200E2B757F69C2E03031C54045BEB0498C7F5A" xr6:coauthVersionLast="47" xr6:coauthVersionMax="47" xr10:uidLastSave="{CAD5923B-5FA2-44CF-9BE1-5BAC029560C8}"/>
  <bookViews>
    <workbookView xWindow="-120" yWindow="-120" windowWidth="20730" windowHeight="11160" activeTab="1" xr2:uid="{00000000-000D-0000-FFFF-FFFF00000000}"/>
  </bookViews>
  <sheets>
    <sheet name="الغرف" sheetId="2" r:id="rId1"/>
    <sheet name="الفندق" sheetId="1" r:id="rId2"/>
    <sheet name="Rooms Types" sheetId="3" r:id="rId3"/>
  </sheets>
  <definedNames>
    <definedName name="_xlnm._FilterDatabase" localSheetId="1" hidden="1">الفندق!$A$1:$K$29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4" i="2" l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2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2" i="1"/>
  <c r="J3" i="1"/>
  <c r="J4" i="1"/>
  <c r="J5" i="1"/>
  <c r="J6" i="1"/>
  <c r="J7" i="1"/>
  <c r="O15" i="2"/>
  <c r="O16" i="2"/>
  <c r="O17" i="2"/>
  <c r="O18" i="2"/>
  <c r="O14" i="2"/>
  <c r="N15" i="2"/>
  <c r="N16" i="2"/>
  <c r="N17" i="2"/>
  <c r="N18" i="2"/>
  <c r="C18" i="2"/>
  <c r="D18" i="2"/>
  <c r="E18" i="2"/>
  <c r="F18" i="2"/>
  <c r="G18" i="2"/>
  <c r="H18" i="2"/>
  <c r="I18" i="2"/>
  <c r="J18" i="2"/>
  <c r="B18" i="2"/>
  <c r="C17" i="2"/>
  <c r="D17" i="2"/>
  <c r="E17" i="2"/>
  <c r="F17" i="2"/>
  <c r="G17" i="2"/>
  <c r="H17" i="2"/>
  <c r="I17" i="2"/>
  <c r="J17" i="2"/>
  <c r="B17" i="2"/>
  <c r="C16" i="2"/>
  <c r="D16" i="2"/>
  <c r="E16" i="2"/>
  <c r="F16" i="2"/>
  <c r="G16" i="2"/>
  <c r="H16" i="2"/>
  <c r="I16" i="2"/>
  <c r="J16" i="2"/>
  <c r="B16" i="2"/>
  <c r="C15" i="2"/>
  <c r="D15" i="2"/>
  <c r="E15" i="2"/>
  <c r="F15" i="2"/>
  <c r="G15" i="2"/>
  <c r="H15" i="2"/>
  <c r="I15" i="2"/>
  <c r="J15" i="2"/>
  <c r="B15" i="2"/>
  <c r="C14" i="2"/>
  <c r="D14" i="2"/>
  <c r="E14" i="2"/>
  <c r="F14" i="2"/>
  <c r="G14" i="2"/>
  <c r="H14" i="2"/>
  <c r="I14" i="2"/>
  <c r="J14" i="2"/>
  <c r="B14" i="2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" i="3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2" i="1"/>
</calcChain>
</file>

<file path=xl/sharedStrings.xml><?xml version="1.0" encoding="utf-8"?>
<sst xmlns="http://schemas.openxmlformats.org/spreadsheetml/2006/main" count="256" uniqueCount="74">
  <si>
    <t>Name</t>
  </si>
  <si>
    <t>Nationality</t>
  </si>
  <si>
    <t>Mohannad Ahmad</t>
  </si>
  <si>
    <t>Ali Hamdo</t>
  </si>
  <si>
    <t>Saleh Mesto</t>
  </si>
  <si>
    <t>Sawsan Ein</t>
  </si>
  <si>
    <t>Waleed Omar</t>
  </si>
  <si>
    <t>Suhaeeb Ahmad</t>
  </si>
  <si>
    <t>Qutayba Maher</t>
  </si>
  <si>
    <t>Salwa Khaled</t>
  </si>
  <si>
    <t>Alya'a Mohsen</t>
  </si>
  <si>
    <t>Saleem Khaled</t>
  </si>
  <si>
    <t>Subhi Khaled</t>
  </si>
  <si>
    <t>Tahseen Sulayman</t>
  </si>
  <si>
    <t>Saleem luraid</t>
  </si>
  <si>
    <t>Dammam Al Ahmad</t>
  </si>
  <si>
    <t>Qutayba Baher</t>
  </si>
  <si>
    <t>Salama Ali</t>
  </si>
  <si>
    <t>Sameera Omary</t>
  </si>
  <si>
    <t>Saleem Abo Wared</t>
  </si>
  <si>
    <t>Khaleel Hmaidy</t>
  </si>
  <si>
    <t>Ahmad Omary</t>
  </si>
  <si>
    <t>Sameer Sakher</t>
  </si>
  <si>
    <t>Ghaylan Mheedy</t>
  </si>
  <si>
    <t>Yaman Syri</t>
  </si>
  <si>
    <t>Salwan Morshed</t>
  </si>
  <si>
    <t>Moheeb Al Jabal</t>
  </si>
  <si>
    <t>Haitham Moeen</t>
  </si>
  <si>
    <t>Saleem Qaysary</t>
  </si>
  <si>
    <t>Saleem Ali</t>
  </si>
  <si>
    <t>Syrian</t>
  </si>
  <si>
    <t>Palestinian</t>
  </si>
  <si>
    <t>Saudi</t>
  </si>
  <si>
    <t>German</t>
  </si>
  <si>
    <t>iraqi</t>
  </si>
  <si>
    <t>Emirati</t>
  </si>
  <si>
    <t>Yemeni</t>
  </si>
  <si>
    <t>Sudanese</t>
  </si>
  <si>
    <t>Spanish</t>
  </si>
  <si>
    <t>Qatari</t>
  </si>
  <si>
    <t>Lebanese</t>
  </si>
  <si>
    <t>Kuwaiti</t>
  </si>
  <si>
    <t>Iraqi</t>
  </si>
  <si>
    <t>Algerian</t>
  </si>
  <si>
    <t>Egyptian</t>
  </si>
  <si>
    <t>Bahraini</t>
  </si>
  <si>
    <t>Jordanian</t>
  </si>
  <si>
    <t>Finnish</t>
  </si>
  <si>
    <t>Duplex</t>
  </si>
  <si>
    <t>Cabana</t>
  </si>
  <si>
    <t>Suite Room</t>
  </si>
  <si>
    <t>Standard</t>
  </si>
  <si>
    <t>Double Room</t>
  </si>
  <si>
    <t xml:space="preserve"> </t>
  </si>
  <si>
    <t>ROOMS</t>
  </si>
  <si>
    <t>رقم جواز السفر</t>
  </si>
  <si>
    <t>نوع الغرفة</t>
  </si>
  <si>
    <t>رقم الغرفة</t>
  </si>
  <si>
    <t>سعر الليلة الواحدة</t>
  </si>
  <si>
    <t>وقت الدخول</t>
  </si>
  <si>
    <t>وقت الخروج</t>
  </si>
  <si>
    <t>الخصم</t>
  </si>
  <si>
    <t>التكلفة</t>
  </si>
  <si>
    <t>عدد أيام الإقامة</t>
  </si>
  <si>
    <t>النوع</t>
  </si>
  <si>
    <t>Rooms</t>
  </si>
  <si>
    <t>عدد الغرف المؤجة</t>
  </si>
  <si>
    <t>عدد الغرف المتبقية</t>
  </si>
  <si>
    <t>سعر الليلة</t>
  </si>
  <si>
    <t>الحاله</t>
  </si>
  <si>
    <t>Full</t>
  </si>
  <si>
    <t>Empty</t>
  </si>
  <si>
    <t>النتيجه</t>
  </si>
  <si>
    <t>Helper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</si>
</sst>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F800]dddd\,\ mmmm\ dd\,\ yyyy"/>
    <numFmt numFmtId="169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4" xfId="0" applyBorder="1"/>
    <xf numFmtId="0" fontId="0" fillId="0" borderId="15" xfId="0" applyBorder="1"/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9" fontId="0" fillId="0" borderId="0" xfId="1" applyFont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69" fontId="0" fillId="0" borderId="0" xfId="2" applyNumberFormat="1" applyFont="1" applyAlignment="1">
      <alignment horizontal="center" vertical="center"/>
    </xf>
    <xf numFmtId="169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Protection="1">
      <protection locked="0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6" xfId="0" applyFont="1" applyFill="1" applyBorder="1" applyAlignment="1" applyProtection="1">
      <alignment horizontal="left" vertical="top"/>
      <protection locked="0"/>
    </xf>
    <xf numFmtId="0" fontId="3" fillId="2" borderId="7" xfId="0" applyFont="1" applyFill="1" applyBorder="1" applyAlignment="1" applyProtection="1">
      <alignment horizontal="left" vertical="top"/>
      <protection locked="0"/>
    </xf>
    <xf numFmtId="0" fontId="3" fillId="2" borderId="8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0" fontId="1" fillId="3" borderId="4" xfId="0" applyFont="1" applyFill="1" applyBorder="1" applyAlignment="1" applyProtection="1">
      <alignment horizontal="center" vertical="center"/>
    </xf>
    <xf numFmtId="0" fontId="0" fillId="2" borderId="5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0" fillId="2" borderId="6" xfId="0" applyFill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/>
    </xf>
    <xf numFmtId="0" fontId="0" fillId="2" borderId="9" xfId="0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10">
    <dxf>
      <font>
        <b/>
        <i val="0"/>
        <color theme="0"/>
      </font>
      <fill>
        <patternFill>
          <bgColor rgb="FFFF5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9C0006"/>
      </font>
      <fill>
        <patternFill>
          <bgColor rgb="FFFFC7CE"/>
        </patternFill>
      </fill>
    </dxf>
    <dxf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7144852-547C-4BC0-B2AF-ACBFDF056A7B}" name="Table1" displayName="Table1" ref="A1:B46" totalsRowShown="0" headerRowDxfId="3" headerRowBorderDxfId="9" tableBorderDxfId="8" totalsRowBorderDxfId="7">
  <autoFilter ref="A1:B46" xr:uid="{97144852-547C-4BC0-B2AF-ACBFDF056A7B}"/>
  <tableColumns count="2">
    <tableColumn id="2" xr3:uid="{9291A681-FF28-4943-88C4-46BD09507D8B}" name="النوع" dataDxfId="6"/>
    <tableColumn id="1" xr3:uid="{C971447A-72AF-4A4C-9CD7-AA36B4CCDE51}" name="رقم الغرفة" dataDxfId="5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66314-F406-4A4E-9517-4BA23212B092}">
  <sheetPr>
    <tabColor theme="7" tint="0.59999389629810485"/>
  </sheetPr>
  <dimension ref="B3:O18"/>
  <sheetViews>
    <sheetView zoomScale="80" zoomScaleNormal="80" workbookViewId="0">
      <selection activeCell="J25" sqref="J25"/>
    </sheetView>
  </sheetViews>
  <sheetFormatPr defaultRowHeight="15" x14ac:dyDescent="0.25"/>
  <cols>
    <col min="1" max="1" width="9.140625" style="16"/>
    <col min="2" max="5" width="15.28515625" style="16" bestFit="1" customWidth="1"/>
    <col min="6" max="7" width="17.42578125" style="16" bestFit="1" customWidth="1"/>
    <col min="8" max="8" width="15.28515625" style="16" bestFit="1" customWidth="1"/>
    <col min="9" max="10" width="17.42578125" style="16" bestFit="1" customWidth="1"/>
    <col min="11" max="12" width="6.42578125" style="16" customWidth="1"/>
    <col min="13" max="13" width="13" style="16" bestFit="1" customWidth="1"/>
    <col min="14" max="14" width="15.140625" style="16" customWidth="1"/>
    <col min="15" max="15" width="17" style="16" customWidth="1"/>
    <col min="16" max="16384" width="9.140625" style="16"/>
  </cols>
  <sheetData>
    <row r="3" spans="2:15" ht="15.75" thickBot="1" x14ac:dyDescent="0.3"/>
    <row r="4" spans="2:15" ht="25.5" customHeight="1" x14ac:dyDescent="0.25">
      <c r="B4" s="17" t="s">
        <v>54</v>
      </c>
      <c r="C4" s="18"/>
      <c r="D4" s="18"/>
      <c r="E4" s="18"/>
      <c r="F4" s="18"/>
      <c r="G4" s="18"/>
      <c r="H4" s="18"/>
      <c r="I4" s="18"/>
      <c r="J4" s="19"/>
    </row>
    <row r="5" spans="2:15" ht="25.5" customHeight="1" x14ac:dyDescent="0.25">
      <c r="B5" s="20">
        <v>1</v>
      </c>
      <c r="C5" s="21">
        <v>2</v>
      </c>
      <c r="D5" s="21">
        <v>3</v>
      </c>
      <c r="E5" s="21">
        <v>4</v>
      </c>
      <c r="F5" s="21">
        <v>5</v>
      </c>
      <c r="G5" s="21">
        <v>6</v>
      </c>
      <c r="H5" s="21">
        <v>7</v>
      </c>
      <c r="I5" s="21">
        <v>8</v>
      </c>
      <c r="J5" s="22">
        <v>9</v>
      </c>
    </row>
    <row r="6" spans="2:15" ht="25.5" customHeight="1" x14ac:dyDescent="0.25">
      <c r="B6" s="20">
        <v>10</v>
      </c>
      <c r="C6" s="21">
        <v>11</v>
      </c>
      <c r="D6" s="21">
        <v>12</v>
      </c>
      <c r="E6" s="21">
        <v>13</v>
      </c>
      <c r="F6" s="21">
        <v>14</v>
      </c>
      <c r="G6" s="21">
        <v>15</v>
      </c>
      <c r="H6" s="21">
        <v>16</v>
      </c>
      <c r="I6" s="21">
        <v>17</v>
      </c>
      <c r="J6" s="22">
        <v>18</v>
      </c>
    </row>
    <row r="7" spans="2:15" ht="25.5" customHeight="1" x14ac:dyDescent="0.25">
      <c r="B7" s="20">
        <v>19</v>
      </c>
      <c r="C7" s="21">
        <v>20</v>
      </c>
      <c r="D7" s="21">
        <v>21</v>
      </c>
      <c r="E7" s="21">
        <v>22</v>
      </c>
      <c r="F7" s="21">
        <v>23</v>
      </c>
      <c r="G7" s="21">
        <v>24</v>
      </c>
      <c r="H7" s="21">
        <v>25</v>
      </c>
      <c r="I7" s="21">
        <v>26</v>
      </c>
      <c r="J7" s="22">
        <v>27</v>
      </c>
    </row>
    <row r="8" spans="2:15" ht="25.5" customHeight="1" x14ac:dyDescent="0.25">
      <c r="B8" s="20">
        <v>28</v>
      </c>
      <c r="C8" s="21">
        <v>29</v>
      </c>
      <c r="D8" s="21">
        <v>30</v>
      </c>
      <c r="E8" s="21">
        <v>31</v>
      </c>
      <c r="F8" s="21">
        <v>32</v>
      </c>
      <c r="G8" s="21">
        <v>33</v>
      </c>
      <c r="H8" s="21">
        <v>34</v>
      </c>
      <c r="I8" s="21">
        <v>35</v>
      </c>
      <c r="J8" s="22">
        <v>36</v>
      </c>
    </row>
    <row r="9" spans="2:15" ht="25.5" customHeight="1" thickBot="1" x14ac:dyDescent="0.3">
      <c r="B9" s="23">
        <v>37</v>
      </c>
      <c r="C9" s="24">
        <v>38</v>
      </c>
      <c r="D9" s="24">
        <v>39</v>
      </c>
      <c r="E9" s="24">
        <v>40</v>
      </c>
      <c r="F9" s="24">
        <v>41</v>
      </c>
      <c r="G9" s="24">
        <v>42</v>
      </c>
      <c r="H9" s="24">
        <v>43</v>
      </c>
      <c r="I9" s="24">
        <v>44</v>
      </c>
      <c r="J9" s="25">
        <v>45</v>
      </c>
    </row>
    <row r="10" spans="2:15" ht="25.5" customHeight="1" x14ac:dyDescent="0.25"/>
    <row r="12" spans="2:15" ht="19.5" thickBot="1" x14ac:dyDescent="0.3">
      <c r="M12" s="26" t="s">
        <v>65</v>
      </c>
      <c r="N12" s="26"/>
      <c r="O12" s="26"/>
    </row>
    <row r="13" spans="2:15" ht="25.5" customHeight="1" x14ac:dyDescent="0.25">
      <c r="B13" s="30" t="s">
        <v>54</v>
      </c>
      <c r="C13" s="31"/>
      <c r="D13" s="31"/>
      <c r="E13" s="31"/>
      <c r="F13" s="31"/>
      <c r="G13" s="31"/>
      <c r="H13" s="31"/>
      <c r="I13" s="31"/>
      <c r="J13" s="32"/>
      <c r="M13" s="27" t="s">
        <v>56</v>
      </c>
      <c r="N13" s="27" t="s">
        <v>66</v>
      </c>
      <c r="O13" s="27" t="s">
        <v>67</v>
      </c>
    </row>
    <row r="14" spans="2:15" ht="25.5" customHeight="1" x14ac:dyDescent="0.25">
      <c r="B14" s="33" t="str">
        <f>VLOOKUP(B$5,'Rooms Types'!$H$4:$K$48,4,0)</f>
        <v>1-Full</v>
      </c>
      <c r="C14" s="34" t="str">
        <f>VLOOKUP(C$5,'Rooms Types'!$H$4:$K$48,4,0)</f>
        <v>2-Standard</v>
      </c>
      <c r="D14" s="34" t="str">
        <f>VLOOKUP(D$5,'Rooms Types'!$H$4:$K$48,4,0)</f>
        <v>3-Standard</v>
      </c>
      <c r="E14" s="34" t="str">
        <f>VLOOKUP(E$5,'Rooms Types'!$H$4:$K$48,4,0)</f>
        <v>4-Standard</v>
      </c>
      <c r="F14" s="34" t="str">
        <f>VLOOKUP(F$5,'Rooms Types'!$H$4:$K$48,4,0)</f>
        <v>5-Standard</v>
      </c>
      <c r="G14" s="34" t="str">
        <f>VLOOKUP(G$5,'Rooms Types'!$H$4:$K$48,4,0)</f>
        <v>6-Standard</v>
      </c>
      <c r="H14" s="34" t="str">
        <f>VLOOKUP(H$5,'Rooms Types'!$H$4:$K$48,4,0)</f>
        <v>7-Standard</v>
      </c>
      <c r="I14" s="34" t="str">
        <f>VLOOKUP(I$5,'Rooms Types'!$H$4:$K$48,4,0)</f>
        <v>8-Standard</v>
      </c>
      <c r="J14" s="35" t="str">
        <f>VLOOKUP(J$5,'Rooms Types'!$H$4:$K$48,4,0)</f>
        <v>9-Full</v>
      </c>
      <c r="M14" s="28" t="s">
        <v>51</v>
      </c>
      <c r="N14" s="29">
        <f>COUNTIFS('Rooms Types'!$I$4:$I$48,M14,'Rooms Types'!$J$4:$J$48,"Full")</f>
        <v>5</v>
      </c>
      <c r="O14" s="29">
        <f>COUNTIFS('Rooms Types'!$I$4:$I$48,M14,'Rooms Types'!$J$4:$J$48,"&lt;&gt;Full")</f>
        <v>8</v>
      </c>
    </row>
    <row r="15" spans="2:15" ht="25.5" customHeight="1" x14ac:dyDescent="0.25">
      <c r="B15" s="33" t="str">
        <f>VLOOKUP(B$6,'Rooms Types'!$H$4:$K$48,4,0)</f>
        <v>10-Full</v>
      </c>
      <c r="C15" s="34" t="str">
        <f>VLOOKUP(C$6,'Rooms Types'!$H$4:$K$48,4,0)</f>
        <v>11-Full</v>
      </c>
      <c r="D15" s="34" t="str">
        <f>VLOOKUP(D$6,'Rooms Types'!$H$4:$K$48,4,0)</f>
        <v>12-Standard</v>
      </c>
      <c r="E15" s="34" t="str">
        <f>VLOOKUP(E$6,'Rooms Types'!$H$4:$K$48,4,0)</f>
        <v>13-Full</v>
      </c>
      <c r="F15" s="34" t="str">
        <f>VLOOKUP(F$6,'Rooms Types'!$H$4:$K$48,4,0)</f>
        <v>14-Double Room</v>
      </c>
      <c r="G15" s="34" t="str">
        <f>VLOOKUP(G$6,'Rooms Types'!$H$4:$K$48,4,0)</f>
        <v>15-Double Room</v>
      </c>
      <c r="H15" s="34" t="str">
        <f>VLOOKUP(H$6,'Rooms Types'!$H$4:$K$48,4,0)</f>
        <v>16-Full</v>
      </c>
      <c r="I15" s="34" t="str">
        <f>VLOOKUP(I$6,'Rooms Types'!$H$4:$K$48,4,0)</f>
        <v>17-Double Room</v>
      </c>
      <c r="J15" s="35" t="str">
        <f>VLOOKUP(J$6,'Rooms Types'!$H$4:$K$48,4,0)</f>
        <v>18-Double Room</v>
      </c>
      <c r="M15" s="28" t="s">
        <v>52</v>
      </c>
      <c r="N15" s="29">
        <f>COUNTIFS('Rooms Types'!$I$4:$I$48,M15,'Rooms Types'!$J$4:$J$48,"Full")</f>
        <v>5</v>
      </c>
      <c r="O15" s="29">
        <f>COUNTIFS('Rooms Types'!$I$4:$I$48,M15,'Rooms Types'!$J$4:$J$48,"&lt;&gt;Full")</f>
        <v>4</v>
      </c>
    </row>
    <row r="16" spans="2:15" ht="25.5" customHeight="1" x14ac:dyDescent="0.25">
      <c r="B16" s="33" t="str">
        <f>VLOOKUP(B$7,'Rooms Types'!$H$4:$K$48,4,0)</f>
        <v>19-Full</v>
      </c>
      <c r="C16" s="34" t="str">
        <f>VLOOKUP(C$7,'Rooms Types'!$H$4:$K$48,4,0)</f>
        <v>20-Full</v>
      </c>
      <c r="D16" s="34" t="str">
        <f>VLOOKUP(D$7,'Rooms Types'!$H$4:$K$48,4,0)</f>
        <v>21-Full</v>
      </c>
      <c r="E16" s="34" t="str">
        <f>VLOOKUP(E$7,'Rooms Types'!$H$4:$K$48,4,0)</f>
        <v>22-Full</v>
      </c>
      <c r="F16" s="34" t="str">
        <f>VLOOKUP(F$7,'Rooms Types'!$H$4:$K$48,4,0)</f>
        <v>23-Full</v>
      </c>
      <c r="G16" s="34" t="str">
        <f>VLOOKUP(G$7,'Rooms Types'!$H$4:$K$48,4,0)</f>
        <v>24-Duplex</v>
      </c>
      <c r="H16" s="34" t="str">
        <f>VLOOKUP(H$7,'Rooms Types'!$H$4:$K$48,4,0)</f>
        <v>25-Duplex</v>
      </c>
      <c r="I16" s="34" t="str">
        <f>VLOOKUP(I$7,'Rooms Types'!$H$4:$K$48,4,0)</f>
        <v>26-Duplex</v>
      </c>
      <c r="J16" s="35" t="str">
        <f>VLOOKUP(J$7,'Rooms Types'!$H$4:$K$48,4,0)</f>
        <v>27-Duplex</v>
      </c>
      <c r="M16" s="28" t="s">
        <v>48</v>
      </c>
      <c r="N16" s="29">
        <f>COUNTIFS('Rooms Types'!$I$4:$I$48,M16,'Rooms Types'!$J$4:$J$48,"Full")</f>
        <v>1</v>
      </c>
      <c r="O16" s="29">
        <f>COUNTIFS('Rooms Types'!$I$4:$I$48,M16,'Rooms Types'!$J$4:$J$48,"&lt;&gt;Full")</f>
        <v>5</v>
      </c>
    </row>
    <row r="17" spans="2:15" ht="25.5" customHeight="1" x14ac:dyDescent="0.25">
      <c r="B17" s="33" t="str">
        <f>VLOOKUP(B$8,'Rooms Types'!$H$4:$K$48,4,0)</f>
        <v>28-Duplex</v>
      </c>
      <c r="C17" s="34" t="str">
        <f>VLOOKUP(C$8,'Rooms Types'!$H$4:$K$48,4,0)</f>
        <v>29-Cabana</v>
      </c>
      <c r="D17" s="34" t="str">
        <f>VLOOKUP(D$8,'Rooms Types'!$H$4:$K$48,4,0)</f>
        <v>30-Cabana</v>
      </c>
      <c r="E17" s="34" t="str">
        <f>VLOOKUP(E$8,'Rooms Types'!$H$4:$K$48,4,0)</f>
        <v>31-Cabana</v>
      </c>
      <c r="F17" s="34" t="str">
        <f>VLOOKUP(F$8,'Rooms Types'!$H$4:$K$48,4,0)</f>
        <v>32-Cabana</v>
      </c>
      <c r="G17" s="34" t="str">
        <f>VLOOKUP(G$8,'Rooms Types'!$H$4:$K$48,4,0)</f>
        <v>33-Full</v>
      </c>
      <c r="H17" s="34" t="str">
        <f>VLOOKUP(H$8,'Rooms Types'!$H$4:$K$48,4,0)</f>
        <v>34-Full</v>
      </c>
      <c r="I17" s="34" t="str">
        <f>VLOOKUP(I$8,'Rooms Types'!$H$4:$K$48,4,0)</f>
        <v>35-Full</v>
      </c>
      <c r="J17" s="35" t="str">
        <f>VLOOKUP(J$8,'Rooms Types'!$H$4:$K$48,4,0)</f>
        <v>36-Suite Room</v>
      </c>
      <c r="M17" s="28" t="s">
        <v>49</v>
      </c>
      <c r="N17" s="29">
        <f>COUNTIFS('Rooms Types'!$I$4:$I$48,M17,'Rooms Types'!$J$4:$J$48,"Full")</f>
        <v>3</v>
      </c>
      <c r="O17" s="29">
        <f>COUNTIFS('Rooms Types'!$I$4:$I$48,M17,'Rooms Types'!$J$4:$J$48,"&lt;&gt;Full")</f>
        <v>4</v>
      </c>
    </row>
    <row r="18" spans="2:15" ht="25.5" customHeight="1" thickBot="1" x14ac:dyDescent="0.3">
      <c r="B18" s="36" t="str">
        <f>VLOOKUP(B$9,'Rooms Types'!$H$4:$K$48,4,0)</f>
        <v>37-Suite Room</v>
      </c>
      <c r="C18" s="37" t="str">
        <f>VLOOKUP(C$9,'Rooms Types'!$H$4:$K$48,4,0)</f>
        <v>38-Suite Room</v>
      </c>
      <c r="D18" s="37" t="str">
        <f>VLOOKUP(D$9,'Rooms Types'!$H$4:$K$48,4,0)</f>
        <v>39-Suite Room</v>
      </c>
      <c r="E18" s="37" t="str">
        <f>VLOOKUP(E$9,'Rooms Types'!$H$4:$K$48,4,0)</f>
        <v>40-Suite Room</v>
      </c>
      <c r="F18" s="37" t="str">
        <f>VLOOKUP(F$9,'Rooms Types'!$H$4:$K$48,4,0)</f>
        <v>41-Suite Room</v>
      </c>
      <c r="G18" s="37" t="str">
        <f>VLOOKUP(G$9,'Rooms Types'!$H$4:$K$48,4,0)</f>
        <v>42-Suite Room</v>
      </c>
      <c r="H18" s="37" t="str">
        <f>VLOOKUP(H$9,'Rooms Types'!$H$4:$K$48,4,0)</f>
        <v>43-Suite Room</v>
      </c>
      <c r="I18" s="37" t="str">
        <f>VLOOKUP(I$9,'Rooms Types'!$H$4:$K$48,4,0)</f>
        <v>44-Suite Room</v>
      </c>
      <c r="J18" s="38" t="str">
        <f>VLOOKUP(J$9,'Rooms Types'!$H$4:$K$48,4,0)</f>
        <v>45-Suite Room</v>
      </c>
      <c r="M18" s="28" t="s">
        <v>50</v>
      </c>
      <c r="N18" s="29">
        <f>COUNTIFS('Rooms Types'!$I$4:$I$48,M18,'Rooms Types'!$J$4:$J$48,"Full")</f>
        <v>0</v>
      </c>
      <c r="O18" s="29">
        <f>COUNTIFS('Rooms Types'!$I$4:$I$48,M18,'Rooms Types'!$J$4:$J$48,"&lt;&gt;Full")</f>
        <v>10</v>
      </c>
    </row>
  </sheetData>
  <sheetProtection algorithmName="SHA-512" hashValue="4b+wO9N8gdwGDJEaE4qyDuVNXgRgnBBC2h1hechNvZMwTMJXinuKaVv5f4Qn/V39Ii7NzJJD1+9Qt0qbU0LVng==" saltValue="QC6afGTiBusfCx8lq2iP6g==" spinCount="100000" sheet="1" objects="1" scenarios="1"/>
  <mergeCells count="3">
    <mergeCell ref="B4:J4"/>
    <mergeCell ref="B13:J13"/>
    <mergeCell ref="M12:O12"/>
  </mergeCell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642FA245-D3E0-4702-8818-D117D6F29E6C}">
            <xm:f>NOT(ISERROR(SEARCH("Full",B14)))</xm:f>
            <xm:f>"Full"</xm:f>
            <x14:dxf>
              <font>
                <b/>
                <i val="0"/>
                <color theme="0"/>
              </font>
              <fill>
                <patternFill>
                  <bgColor rgb="FFFF5050"/>
                </patternFill>
              </fill>
            </x14:dxf>
          </x14:cfRule>
          <xm:sqref>B14:J18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A1:O29"/>
  <sheetViews>
    <sheetView tabSelected="1" topLeftCell="B1" zoomScale="80" zoomScaleNormal="80" workbookViewId="0">
      <selection activeCell="G12" sqref="G12"/>
    </sheetView>
  </sheetViews>
  <sheetFormatPr defaultRowHeight="15" x14ac:dyDescent="0.25"/>
  <cols>
    <col min="1" max="1" width="21.85546875" style="7" customWidth="1"/>
    <col min="2" max="2" width="17.85546875" style="7" bestFit="1" customWidth="1"/>
    <col min="3" max="3" width="17.7109375" style="7" bestFit="1" customWidth="1"/>
    <col min="4" max="4" width="14.5703125" style="7" bestFit="1" customWidth="1"/>
    <col min="5" max="5" width="13.7109375" style="7" bestFit="1" customWidth="1"/>
    <col min="6" max="6" width="19.5703125" style="7" bestFit="1" customWidth="1"/>
    <col min="7" max="7" width="29.140625" style="7" customWidth="1"/>
    <col min="8" max="8" width="28.28515625" style="7" bestFit="1" customWidth="1"/>
    <col min="9" max="9" width="18" style="7" bestFit="1" customWidth="1"/>
    <col min="10" max="10" width="12.5703125" style="7" customWidth="1"/>
    <col min="11" max="11" width="17" style="7" customWidth="1"/>
    <col min="12" max="13" width="9.140625" style="7"/>
    <col min="14" max="14" width="16.42578125" style="7" customWidth="1"/>
    <col min="15" max="15" width="10.28515625" style="7" bestFit="1" customWidth="1"/>
    <col min="16" max="16384" width="9.140625" style="7"/>
  </cols>
  <sheetData>
    <row r="1" spans="1:15" x14ac:dyDescent="0.25">
      <c r="A1" s="6" t="s">
        <v>0</v>
      </c>
      <c r="B1" s="6" t="s">
        <v>1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59</v>
      </c>
      <c r="H1" s="6" t="s">
        <v>60</v>
      </c>
      <c r="I1" s="6" t="s">
        <v>63</v>
      </c>
      <c r="J1" s="6" t="s">
        <v>61</v>
      </c>
      <c r="K1" s="6" t="s">
        <v>62</v>
      </c>
    </row>
    <row r="2" spans="1:15" x14ac:dyDescent="0.25">
      <c r="A2" s="7" t="s">
        <v>21</v>
      </c>
      <c r="B2" s="7" t="s">
        <v>30</v>
      </c>
      <c r="C2" s="7">
        <v>132805815</v>
      </c>
      <c r="D2" s="7" t="s">
        <v>51</v>
      </c>
      <c r="E2" s="7">
        <v>9</v>
      </c>
      <c r="F2" s="7">
        <f>IF(D2=$N$4,$O$4,IF(D2=$N$5,$O$5,IF(D2=$N$6,$O$6,IF(D2=$N$7,$O$7,$O$8))))</f>
        <v>100</v>
      </c>
      <c r="G2" s="8">
        <v>43042</v>
      </c>
      <c r="H2" s="8">
        <v>43049</v>
      </c>
      <c r="I2" s="12">
        <f>MAX(H2-G2,0)</f>
        <v>7</v>
      </c>
      <c r="J2" s="9">
        <f t="shared" ref="J2:J29" si="0">IF(I2=0,"",IF(I2&gt;10,20%,IF(I2&gt;5,15%,"0%")))</f>
        <v>0.15</v>
      </c>
      <c r="K2" s="13">
        <f>IF(J2="","",F2*I2*(1-J2))</f>
        <v>595</v>
      </c>
    </row>
    <row r="3" spans="1:15" x14ac:dyDescent="0.25">
      <c r="A3" s="7" t="s">
        <v>3</v>
      </c>
      <c r="B3" s="7" t="s">
        <v>46</v>
      </c>
      <c r="C3" s="7">
        <v>379618433</v>
      </c>
      <c r="D3" s="7" t="s">
        <v>51</v>
      </c>
      <c r="E3" s="7">
        <v>5</v>
      </c>
      <c r="F3" s="7">
        <f t="shared" ref="F3:F29" si="1">IF(D3=$N$4,$O$4,IF(D3=$N$5,$O$5,IF(D3=$N$6,$O$6,IF(D3=$N$7,$O$7,$O$8))))</f>
        <v>100</v>
      </c>
      <c r="G3" s="8">
        <v>43048</v>
      </c>
      <c r="H3" s="8">
        <v>43053</v>
      </c>
      <c r="I3" s="12">
        <f t="shared" ref="I3:I29" si="2">MAX(H3-G3,0)</f>
        <v>5</v>
      </c>
      <c r="J3" s="9" t="str">
        <f t="shared" si="0"/>
        <v>0%</v>
      </c>
      <c r="K3" s="13">
        <f t="shared" ref="K3:K29" si="3">IF(J3="","",F3*I3*(1-J3))</f>
        <v>500</v>
      </c>
      <c r="N3" s="10" t="s">
        <v>56</v>
      </c>
      <c r="O3" s="10" t="s">
        <v>68</v>
      </c>
    </row>
    <row r="4" spans="1:15" x14ac:dyDescent="0.25">
      <c r="A4" s="7" t="s">
        <v>10</v>
      </c>
      <c r="B4" s="7" t="s">
        <v>31</v>
      </c>
      <c r="C4" s="7">
        <v>182658697</v>
      </c>
      <c r="D4" s="7" t="s">
        <v>48</v>
      </c>
      <c r="E4" s="7">
        <v>27</v>
      </c>
      <c r="F4" s="7">
        <f t="shared" si="1"/>
        <v>225</v>
      </c>
      <c r="G4" s="8">
        <v>43052</v>
      </c>
      <c r="H4" s="8">
        <v>43053</v>
      </c>
      <c r="I4" s="12">
        <f t="shared" si="2"/>
        <v>1</v>
      </c>
      <c r="J4" s="9" t="str">
        <f t="shared" si="0"/>
        <v>0%</v>
      </c>
      <c r="K4" s="13">
        <f t="shared" si="3"/>
        <v>225</v>
      </c>
      <c r="N4" s="11" t="s">
        <v>51</v>
      </c>
      <c r="O4" s="11">
        <v>100</v>
      </c>
    </row>
    <row r="5" spans="1:15" x14ac:dyDescent="0.25">
      <c r="A5" s="7" t="s">
        <v>15</v>
      </c>
      <c r="B5" s="7" t="s">
        <v>32</v>
      </c>
      <c r="C5" s="7">
        <v>345418108</v>
      </c>
      <c r="D5" s="7" t="s">
        <v>51</v>
      </c>
      <c r="E5" s="7">
        <v>11</v>
      </c>
      <c r="F5" s="7">
        <f t="shared" si="1"/>
        <v>100</v>
      </c>
      <c r="G5" s="8">
        <v>43044</v>
      </c>
      <c r="H5" s="8">
        <v>43049</v>
      </c>
      <c r="I5" s="12">
        <f t="shared" si="2"/>
        <v>5</v>
      </c>
      <c r="J5" s="9" t="str">
        <f t="shared" si="0"/>
        <v>0%</v>
      </c>
      <c r="K5" s="13">
        <f t="shared" si="3"/>
        <v>500</v>
      </c>
      <c r="N5" s="11" t="s">
        <v>52</v>
      </c>
      <c r="O5" s="11">
        <v>150</v>
      </c>
    </row>
    <row r="6" spans="1:15" x14ac:dyDescent="0.25">
      <c r="A6" s="7" t="s">
        <v>23</v>
      </c>
      <c r="B6" s="7" t="s">
        <v>30</v>
      </c>
      <c r="C6" s="7">
        <v>539062673</v>
      </c>
      <c r="D6" s="7" t="s">
        <v>51</v>
      </c>
      <c r="E6" s="7">
        <v>1</v>
      </c>
      <c r="F6" s="7">
        <f t="shared" si="1"/>
        <v>100</v>
      </c>
      <c r="G6" s="8">
        <v>43040</v>
      </c>
      <c r="H6" s="8">
        <v>43051</v>
      </c>
      <c r="I6" s="12">
        <f t="shared" si="2"/>
        <v>11</v>
      </c>
      <c r="J6" s="9">
        <f t="shared" si="0"/>
        <v>0.2</v>
      </c>
      <c r="K6" s="13">
        <f t="shared" si="3"/>
        <v>880</v>
      </c>
      <c r="N6" s="11" t="s">
        <v>48</v>
      </c>
      <c r="O6" s="11">
        <v>225</v>
      </c>
    </row>
    <row r="7" spans="1:15" x14ac:dyDescent="0.25">
      <c r="A7" s="7" t="s">
        <v>27</v>
      </c>
      <c r="B7" s="7" t="s">
        <v>43</v>
      </c>
      <c r="C7" s="7">
        <v>699351081</v>
      </c>
      <c r="D7" s="7" t="s">
        <v>49</v>
      </c>
      <c r="E7" s="7">
        <v>33</v>
      </c>
      <c r="F7" s="7">
        <f t="shared" si="1"/>
        <v>350</v>
      </c>
      <c r="G7" s="8">
        <v>43044</v>
      </c>
      <c r="H7" s="8"/>
      <c r="I7" s="12">
        <f t="shared" si="2"/>
        <v>0</v>
      </c>
      <c r="J7" s="9" t="str">
        <f>IF(I7=0,"",IF(I7&gt;10,20%,IF(I7&gt;5,15%,"0%")))</f>
        <v/>
      </c>
      <c r="K7" s="13" t="str">
        <f t="shared" si="3"/>
        <v/>
      </c>
      <c r="N7" s="11" t="s">
        <v>49</v>
      </c>
      <c r="O7" s="11">
        <v>350</v>
      </c>
    </row>
    <row r="8" spans="1:15" x14ac:dyDescent="0.25">
      <c r="A8" s="7" t="s">
        <v>20</v>
      </c>
      <c r="B8" s="7" t="s">
        <v>45</v>
      </c>
      <c r="C8" s="7">
        <v>871730424</v>
      </c>
      <c r="D8" s="7" t="s">
        <v>52</v>
      </c>
      <c r="E8" s="7">
        <v>15</v>
      </c>
      <c r="F8" s="7">
        <f t="shared" si="1"/>
        <v>150</v>
      </c>
      <c r="G8" s="8">
        <v>43048</v>
      </c>
      <c r="H8" s="8">
        <v>43051</v>
      </c>
      <c r="I8" s="12">
        <f t="shared" si="2"/>
        <v>3</v>
      </c>
      <c r="J8" s="9" t="str">
        <f t="shared" si="0"/>
        <v>0%</v>
      </c>
      <c r="K8" s="13">
        <f t="shared" si="3"/>
        <v>450</v>
      </c>
      <c r="N8" s="11" t="s">
        <v>50</v>
      </c>
      <c r="O8" s="11">
        <v>500</v>
      </c>
    </row>
    <row r="9" spans="1:15" x14ac:dyDescent="0.25">
      <c r="A9" s="7" t="s">
        <v>2</v>
      </c>
      <c r="B9" s="7" t="s">
        <v>44</v>
      </c>
      <c r="C9" s="7">
        <v>739100707</v>
      </c>
      <c r="D9" s="7" t="s">
        <v>51</v>
      </c>
      <c r="E9" s="7">
        <v>6</v>
      </c>
      <c r="F9" s="7">
        <f t="shared" si="1"/>
        <v>100</v>
      </c>
      <c r="G9" s="8">
        <v>43042</v>
      </c>
      <c r="H9" s="8">
        <v>43044</v>
      </c>
      <c r="I9" s="12">
        <f t="shared" si="2"/>
        <v>2</v>
      </c>
      <c r="J9" s="9" t="str">
        <f t="shared" si="0"/>
        <v>0%</v>
      </c>
      <c r="K9" s="13">
        <f t="shared" si="3"/>
        <v>200</v>
      </c>
    </row>
    <row r="10" spans="1:15" x14ac:dyDescent="0.25">
      <c r="A10" s="7" t="s">
        <v>26</v>
      </c>
      <c r="B10" s="7" t="s">
        <v>30</v>
      </c>
      <c r="C10" s="7">
        <v>512531472</v>
      </c>
      <c r="D10" s="7" t="s">
        <v>51</v>
      </c>
      <c r="E10" s="7">
        <v>6</v>
      </c>
      <c r="F10" s="7">
        <f t="shared" si="1"/>
        <v>100</v>
      </c>
      <c r="G10" s="8">
        <v>43053</v>
      </c>
      <c r="H10" s="8">
        <v>43054</v>
      </c>
      <c r="I10" s="12">
        <f t="shared" si="2"/>
        <v>1</v>
      </c>
      <c r="J10" s="9" t="str">
        <f t="shared" si="0"/>
        <v>0%</v>
      </c>
      <c r="K10" s="13">
        <f t="shared" si="3"/>
        <v>100</v>
      </c>
      <c r="O10" s="7" t="s">
        <v>53</v>
      </c>
    </row>
    <row r="11" spans="1:15" x14ac:dyDescent="0.25">
      <c r="A11" s="7" t="s">
        <v>16</v>
      </c>
      <c r="B11" s="7" t="s">
        <v>31</v>
      </c>
      <c r="C11" s="7">
        <v>63083064</v>
      </c>
      <c r="D11" s="7" t="s">
        <v>51</v>
      </c>
      <c r="E11" s="7">
        <v>13</v>
      </c>
      <c r="F11" s="7">
        <f t="shared" si="1"/>
        <v>100</v>
      </c>
      <c r="G11" s="8">
        <v>43043</v>
      </c>
      <c r="H11" s="8"/>
      <c r="I11" s="12">
        <f t="shared" si="2"/>
        <v>0</v>
      </c>
      <c r="J11" s="9" t="str">
        <f t="shared" si="0"/>
        <v/>
      </c>
      <c r="K11" s="13" t="str">
        <f t="shared" si="3"/>
        <v/>
      </c>
    </row>
    <row r="12" spans="1:15" x14ac:dyDescent="0.25">
      <c r="A12" s="7" t="s">
        <v>8</v>
      </c>
      <c r="B12" s="7" t="s">
        <v>32</v>
      </c>
      <c r="C12" s="7">
        <v>370951843</v>
      </c>
      <c r="D12" s="7" t="s">
        <v>52</v>
      </c>
      <c r="E12" s="7">
        <v>16</v>
      </c>
      <c r="F12" s="7">
        <f t="shared" si="1"/>
        <v>150</v>
      </c>
      <c r="G12" s="8">
        <v>43052</v>
      </c>
      <c r="H12" s="8">
        <v>43053</v>
      </c>
      <c r="I12" s="12">
        <f t="shared" si="2"/>
        <v>1</v>
      </c>
      <c r="J12" s="9" t="str">
        <f t="shared" si="0"/>
        <v>0%</v>
      </c>
      <c r="K12" s="13">
        <f t="shared" si="3"/>
        <v>150</v>
      </c>
    </row>
    <row r="13" spans="1:15" x14ac:dyDescent="0.25">
      <c r="A13" s="7" t="s">
        <v>17</v>
      </c>
      <c r="B13" s="7" t="s">
        <v>42</v>
      </c>
      <c r="C13" s="7">
        <v>191381281</v>
      </c>
      <c r="D13" s="7" t="s">
        <v>52</v>
      </c>
      <c r="E13" s="7">
        <v>20</v>
      </c>
      <c r="F13" s="7">
        <f t="shared" si="1"/>
        <v>150</v>
      </c>
      <c r="G13" s="8">
        <v>43042</v>
      </c>
      <c r="H13" s="8">
        <v>43048</v>
      </c>
      <c r="I13" s="12">
        <f t="shared" si="2"/>
        <v>6</v>
      </c>
      <c r="J13" s="9">
        <f t="shared" si="0"/>
        <v>0.15</v>
      </c>
      <c r="K13" s="13">
        <f t="shared" si="3"/>
        <v>765</v>
      </c>
    </row>
    <row r="14" spans="1:15" x14ac:dyDescent="0.25">
      <c r="A14" s="7" t="s">
        <v>19</v>
      </c>
      <c r="B14" s="7" t="s">
        <v>41</v>
      </c>
      <c r="C14" s="7">
        <v>313873391</v>
      </c>
      <c r="D14" s="7" t="s">
        <v>51</v>
      </c>
      <c r="E14" s="7">
        <v>1</v>
      </c>
      <c r="F14" s="7">
        <f t="shared" si="1"/>
        <v>100</v>
      </c>
      <c r="G14" s="8">
        <v>43051</v>
      </c>
      <c r="H14" s="8">
        <v>43054</v>
      </c>
      <c r="I14" s="12">
        <f t="shared" si="2"/>
        <v>3</v>
      </c>
      <c r="J14" s="9" t="str">
        <f t="shared" si="0"/>
        <v>0%</v>
      </c>
      <c r="K14" s="13">
        <f t="shared" si="3"/>
        <v>300</v>
      </c>
    </row>
    <row r="15" spans="1:15" x14ac:dyDescent="0.25">
      <c r="A15" s="7" t="s">
        <v>29</v>
      </c>
      <c r="B15" s="7" t="s">
        <v>40</v>
      </c>
      <c r="C15" s="7">
        <v>361514181</v>
      </c>
      <c r="D15" s="7" t="s">
        <v>52</v>
      </c>
      <c r="E15" s="7">
        <v>22</v>
      </c>
      <c r="F15" s="7">
        <f t="shared" si="1"/>
        <v>150</v>
      </c>
      <c r="G15" s="8">
        <v>43045</v>
      </c>
      <c r="H15" s="8">
        <v>43046</v>
      </c>
      <c r="I15" s="12">
        <f t="shared" si="2"/>
        <v>1</v>
      </c>
      <c r="J15" s="9" t="str">
        <f t="shared" si="0"/>
        <v>0%</v>
      </c>
      <c r="K15" s="13">
        <f t="shared" si="3"/>
        <v>150</v>
      </c>
    </row>
    <row r="16" spans="1:15" x14ac:dyDescent="0.25">
      <c r="A16" s="7" t="s">
        <v>11</v>
      </c>
      <c r="B16" s="7" t="s">
        <v>39</v>
      </c>
      <c r="C16" s="7">
        <v>871321719</v>
      </c>
      <c r="D16" s="7" t="s">
        <v>49</v>
      </c>
      <c r="E16" s="7">
        <v>34</v>
      </c>
      <c r="F16" s="7">
        <f t="shared" si="1"/>
        <v>350</v>
      </c>
      <c r="G16" s="8">
        <v>43046</v>
      </c>
      <c r="H16" s="8">
        <v>43048</v>
      </c>
      <c r="I16" s="12">
        <f t="shared" si="2"/>
        <v>2</v>
      </c>
      <c r="J16" s="9" t="str">
        <f t="shared" si="0"/>
        <v>0%</v>
      </c>
      <c r="K16" s="13">
        <f t="shared" si="3"/>
        <v>700</v>
      </c>
    </row>
    <row r="17" spans="1:11" x14ac:dyDescent="0.25">
      <c r="A17" s="7" t="s">
        <v>14</v>
      </c>
      <c r="B17" s="7" t="s">
        <v>38</v>
      </c>
      <c r="C17" s="7">
        <v>27721756</v>
      </c>
      <c r="D17" s="7" t="s">
        <v>49</v>
      </c>
      <c r="E17" s="7">
        <v>34</v>
      </c>
      <c r="F17" s="7">
        <f t="shared" si="1"/>
        <v>350</v>
      </c>
      <c r="G17" s="8">
        <v>43049</v>
      </c>
      <c r="H17" s="8"/>
      <c r="I17" s="12">
        <f t="shared" si="2"/>
        <v>0</v>
      </c>
      <c r="J17" s="9" t="str">
        <f t="shared" si="0"/>
        <v/>
      </c>
      <c r="K17" s="13" t="str">
        <f t="shared" si="3"/>
        <v/>
      </c>
    </row>
    <row r="18" spans="1:11" x14ac:dyDescent="0.25">
      <c r="A18" s="7" t="s">
        <v>28</v>
      </c>
      <c r="B18" s="7" t="s">
        <v>37</v>
      </c>
      <c r="C18" s="7">
        <v>269149671</v>
      </c>
      <c r="D18" s="7" t="s">
        <v>51</v>
      </c>
      <c r="E18" s="7">
        <v>11</v>
      </c>
      <c r="F18" s="7">
        <f t="shared" si="1"/>
        <v>100</v>
      </c>
      <c r="G18" s="8">
        <v>43052</v>
      </c>
      <c r="H18" s="8"/>
      <c r="I18" s="12">
        <f t="shared" si="2"/>
        <v>0</v>
      </c>
      <c r="J18" s="9" t="str">
        <f t="shared" si="0"/>
        <v/>
      </c>
      <c r="K18" s="13" t="str">
        <f t="shared" si="3"/>
        <v/>
      </c>
    </row>
    <row r="19" spans="1:11" x14ac:dyDescent="0.25">
      <c r="A19" s="7" t="s">
        <v>4</v>
      </c>
      <c r="B19" s="7" t="s">
        <v>36</v>
      </c>
      <c r="C19" s="7">
        <v>267204538</v>
      </c>
      <c r="D19" s="7" t="s">
        <v>51</v>
      </c>
      <c r="E19" s="7">
        <v>10</v>
      </c>
      <c r="F19" s="7">
        <f t="shared" si="1"/>
        <v>100</v>
      </c>
      <c r="G19" s="8">
        <v>43043</v>
      </c>
      <c r="H19" s="8"/>
      <c r="I19" s="12">
        <f t="shared" si="2"/>
        <v>0</v>
      </c>
      <c r="J19" s="9" t="str">
        <f t="shared" si="0"/>
        <v/>
      </c>
      <c r="K19" s="13" t="str">
        <f t="shared" si="3"/>
        <v/>
      </c>
    </row>
    <row r="20" spans="1:11" x14ac:dyDescent="0.25">
      <c r="A20" s="7" t="s">
        <v>9</v>
      </c>
      <c r="B20" s="7" t="s">
        <v>35</v>
      </c>
      <c r="C20" s="7">
        <v>675155775</v>
      </c>
      <c r="D20" s="7" t="s">
        <v>52</v>
      </c>
      <c r="E20" s="7">
        <v>22</v>
      </c>
      <c r="F20" s="7">
        <f t="shared" si="1"/>
        <v>150</v>
      </c>
      <c r="G20" s="8">
        <v>43047</v>
      </c>
      <c r="H20" s="8"/>
      <c r="I20" s="12">
        <f t="shared" si="2"/>
        <v>0</v>
      </c>
      <c r="J20" s="9" t="str">
        <f t="shared" si="0"/>
        <v/>
      </c>
      <c r="K20" s="13" t="str">
        <f t="shared" si="3"/>
        <v/>
      </c>
    </row>
    <row r="21" spans="1:11" x14ac:dyDescent="0.25">
      <c r="A21" s="7" t="s">
        <v>25</v>
      </c>
      <c r="B21" s="7" t="s">
        <v>47</v>
      </c>
      <c r="C21" s="7">
        <v>191030805</v>
      </c>
      <c r="D21" s="7" t="s">
        <v>52</v>
      </c>
      <c r="E21" s="7">
        <v>16</v>
      </c>
      <c r="F21" s="7">
        <f t="shared" si="1"/>
        <v>150</v>
      </c>
      <c r="G21" s="8">
        <v>43054</v>
      </c>
      <c r="H21" s="8"/>
      <c r="I21" s="12">
        <f t="shared" si="2"/>
        <v>0</v>
      </c>
      <c r="J21" s="9" t="str">
        <f t="shared" si="0"/>
        <v/>
      </c>
      <c r="K21" s="13" t="str">
        <f t="shared" si="3"/>
        <v/>
      </c>
    </row>
    <row r="22" spans="1:11" x14ac:dyDescent="0.25">
      <c r="A22" s="7" t="s">
        <v>22</v>
      </c>
      <c r="B22" s="7" t="s">
        <v>33</v>
      </c>
      <c r="C22" s="7">
        <v>586029795</v>
      </c>
      <c r="D22" s="7" t="s">
        <v>48</v>
      </c>
      <c r="E22" s="7">
        <v>23</v>
      </c>
      <c r="F22" s="7">
        <f t="shared" si="1"/>
        <v>225</v>
      </c>
      <c r="G22" s="8">
        <v>43048</v>
      </c>
      <c r="H22" s="8"/>
      <c r="I22" s="12">
        <f t="shared" si="2"/>
        <v>0</v>
      </c>
      <c r="J22" s="9" t="str">
        <f t="shared" si="0"/>
        <v/>
      </c>
      <c r="K22" s="13" t="str">
        <f t="shared" si="3"/>
        <v/>
      </c>
    </row>
    <row r="23" spans="1:11" x14ac:dyDescent="0.25">
      <c r="A23" s="7" t="s">
        <v>18</v>
      </c>
      <c r="B23" s="7" t="s">
        <v>30</v>
      </c>
      <c r="C23" s="7">
        <v>976203073</v>
      </c>
      <c r="D23" s="7" t="s">
        <v>49</v>
      </c>
      <c r="E23" s="7">
        <v>35</v>
      </c>
      <c r="F23" s="7">
        <f t="shared" si="1"/>
        <v>350</v>
      </c>
      <c r="G23" s="8">
        <v>43049</v>
      </c>
      <c r="H23" s="8"/>
      <c r="I23" s="12">
        <f t="shared" si="2"/>
        <v>0</v>
      </c>
      <c r="J23" s="9" t="str">
        <f t="shared" si="0"/>
        <v/>
      </c>
      <c r="K23" s="13" t="str">
        <f t="shared" si="3"/>
        <v/>
      </c>
    </row>
    <row r="24" spans="1:11" x14ac:dyDescent="0.25">
      <c r="A24" s="7" t="s">
        <v>5</v>
      </c>
      <c r="B24" s="7" t="s">
        <v>32</v>
      </c>
      <c r="C24" s="7">
        <v>655603407</v>
      </c>
      <c r="D24" s="7" t="s">
        <v>52</v>
      </c>
      <c r="E24" s="7">
        <v>20</v>
      </c>
      <c r="F24" s="7">
        <f t="shared" si="1"/>
        <v>150</v>
      </c>
      <c r="G24" s="8">
        <v>43051</v>
      </c>
      <c r="H24" s="8"/>
      <c r="I24" s="12">
        <f t="shared" si="2"/>
        <v>0</v>
      </c>
      <c r="J24" s="9" t="str">
        <f t="shared" si="0"/>
        <v/>
      </c>
      <c r="K24" s="13" t="str">
        <f t="shared" si="3"/>
        <v/>
      </c>
    </row>
    <row r="25" spans="1:11" x14ac:dyDescent="0.25">
      <c r="A25" s="7" t="s">
        <v>12</v>
      </c>
      <c r="B25" s="7" t="s">
        <v>35</v>
      </c>
      <c r="C25" s="7">
        <v>723585611</v>
      </c>
      <c r="D25" s="7" t="s">
        <v>52</v>
      </c>
      <c r="E25" s="7">
        <v>21</v>
      </c>
      <c r="F25" s="7">
        <f t="shared" si="1"/>
        <v>150</v>
      </c>
      <c r="G25" s="8">
        <v>43055</v>
      </c>
      <c r="H25" s="8"/>
      <c r="I25" s="12">
        <f t="shared" si="2"/>
        <v>0</v>
      </c>
      <c r="J25" s="9" t="str">
        <f t="shared" si="0"/>
        <v/>
      </c>
      <c r="K25" s="13" t="str">
        <f t="shared" si="3"/>
        <v/>
      </c>
    </row>
    <row r="26" spans="1:11" x14ac:dyDescent="0.25">
      <c r="A26" s="7" t="s">
        <v>7</v>
      </c>
      <c r="B26" s="7" t="s">
        <v>36</v>
      </c>
      <c r="C26" s="7">
        <v>105748483</v>
      </c>
      <c r="D26" s="7" t="s">
        <v>48</v>
      </c>
      <c r="E26" s="7">
        <v>24</v>
      </c>
      <c r="F26" s="7">
        <f t="shared" si="1"/>
        <v>225</v>
      </c>
      <c r="G26" s="8">
        <v>43044</v>
      </c>
      <c r="H26" s="8">
        <v>43053</v>
      </c>
      <c r="I26" s="12">
        <f t="shared" si="2"/>
        <v>9</v>
      </c>
      <c r="J26" s="9">
        <f t="shared" si="0"/>
        <v>0.15</v>
      </c>
      <c r="K26" s="13">
        <f t="shared" si="3"/>
        <v>1721.25</v>
      </c>
    </row>
    <row r="27" spans="1:11" x14ac:dyDescent="0.25">
      <c r="A27" s="7" t="s">
        <v>13</v>
      </c>
      <c r="B27" s="7" t="s">
        <v>33</v>
      </c>
      <c r="C27" s="7">
        <v>49351258</v>
      </c>
      <c r="D27" s="7" t="s">
        <v>51</v>
      </c>
      <c r="E27" s="7">
        <v>1</v>
      </c>
      <c r="F27" s="7">
        <f t="shared" si="1"/>
        <v>100</v>
      </c>
      <c r="G27" s="8">
        <v>43054</v>
      </c>
      <c r="H27" s="8"/>
      <c r="I27" s="12">
        <f t="shared" si="2"/>
        <v>0</v>
      </c>
      <c r="J27" s="9" t="str">
        <f t="shared" si="0"/>
        <v/>
      </c>
      <c r="K27" s="13" t="str">
        <f t="shared" si="3"/>
        <v/>
      </c>
    </row>
    <row r="28" spans="1:11" x14ac:dyDescent="0.25">
      <c r="A28" s="7" t="s">
        <v>6</v>
      </c>
      <c r="B28" s="7" t="s">
        <v>46</v>
      </c>
      <c r="C28" s="7">
        <v>155267478</v>
      </c>
      <c r="D28" s="7" t="s">
        <v>52</v>
      </c>
      <c r="E28" s="7">
        <v>19</v>
      </c>
      <c r="F28" s="7">
        <f t="shared" si="1"/>
        <v>150</v>
      </c>
      <c r="G28" s="8">
        <v>43043</v>
      </c>
      <c r="H28" s="8"/>
      <c r="I28" s="12">
        <f t="shared" si="2"/>
        <v>0</v>
      </c>
      <c r="J28" s="9" t="str">
        <f t="shared" si="0"/>
        <v/>
      </c>
      <c r="K28" s="13" t="str">
        <f t="shared" si="3"/>
        <v/>
      </c>
    </row>
    <row r="29" spans="1:11" x14ac:dyDescent="0.25">
      <c r="A29" s="7" t="s">
        <v>24</v>
      </c>
      <c r="B29" s="7" t="s">
        <v>34</v>
      </c>
      <c r="C29" s="7">
        <v>520367234</v>
      </c>
      <c r="D29" s="7" t="s">
        <v>51</v>
      </c>
      <c r="E29" s="7">
        <v>9</v>
      </c>
      <c r="F29" s="7">
        <f t="shared" si="1"/>
        <v>100</v>
      </c>
      <c r="G29" s="8">
        <v>43055</v>
      </c>
      <c r="H29" s="8"/>
      <c r="I29" s="12">
        <f t="shared" si="2"/>
        <v>0</v>
      </c>
      <c r="J29" s="9" t="str">
        <f t="shared" si="0"/>
        <v/>
      </c>
      <c r="K29" s="13" t="str">
        <f t="shared" si="3"/>
        <v/>
      </c>
    </row>
  </sheetData>
  <autoFilter ref="A1:K29" xr:uid="{00000000-0001-0000-0000-000000000000}"/>
  <conditionalFormatting sqref="J2:J29">
    <cfRule type="cellIs" dxfId="2" priority="1" operator="equal">
      <formula>0.15</formula>
    </cfRule>
    <cfRule type="cellIs" dxfId="1" priority="2" operator="equal">
      <formula>0.2</formula>
    </cfRule>
  </conditionalFormatting>
  <dataValidations count="1">
    <dataValidation type="list" allowBlank="1" showInputMessage="1" showErrorMessage="1" sqref="D2:D29" xr:uid="{73A3E65E-5464-4061-8E81-3791974F01CD}">
      <formula1>$N$4:$N$8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4DD03-954C-42EC-B115-54A5F9658E59}">
  <dimension ref="A1:K48"/>
  <sheetViews>
    <sheetView zoomScale="80" zoomScaleNormal="80" workbookViewId="0">
      <selection activeCell="E9" sqref="E9"/>
    </sheetView>
  </sheetViews>
  <sheetFormatPr defaultRowHeight="15" x14ac:dyDescent="0.25"/>
  <cols>
    <col min="1" max="1" width="14.5703125" bestFit="1" customWidth="1"/>
    <col min="2" max="2" width="14.28515625" bestFit="1" customWidth="1"/>
    <col min="3" max="3" width="12.140625" bestFit="1" customWidth="1"/>
    <col min="8" max="9" width="14.5703125" style="7" bestFit="1" customWidth="1"/>
    <col min="10" max="10" width="9.140625" style="7"/>
    <col min="11" max="11" width="17.42578125" bestFit="1" customWidth="1"/>
  </cols>
  <sheetData>
    <row r="1" spans="1:11" x14ac:dyDescent="0.25">
      <c r="A1" s="14" t="s">
        <v>64</v>
      </c>
      <c r="B1" s="15" t="s">
        <v>57</v>
      </c>
    </row>
    <row r="2" spans="1:11" x14ac:dyDescent="0.25">
      <c r="A2" s="2" t="s">
        <v>51</v>
      </c>
      <c r="B2" s="1">
        <v>1</v>
      </c>
      <c r="H2" s="39" t="s">
        <v>73</v>
      </c>
      <c r="I2" s="39"/>
      <c r="J2" s="39"/>
      <c r="K2" s="39"/>
    </row>
    <row r="3" spans="1:11" x14ac:dyDescent="0.25">
      <c r="A3" s="2" t="s">
        <v>51</v>
      </c>
      <c r="B3" s="1">
        <v>2</v>
      </c>
      <c r="H3" s="40" t="s">
        <v>57</v>
      </c>
      <c r="I3" s="40" t="s">
        <v>64</v>
      </c>
      <c r="J3" s="40" t="s">
        <v>69</v>
      </c>
      <c r="K3" s="40" t="s">
        <v>72</v>
      </c>
    </row>
    <row r="4" spans="1:11" x14ac:dyDescent="0.25">
      <c r="A4" s="2" t="s">
        <v>51</v>
      </c>
      <c r="B4" s="1">
        <v>3</v>
      </c>
      <c r="H4" s="5">
        <v>33</v>
      </c>
      <c r="I4" s="5" t="s">
        <v>49</v>
      </c>
      <c r="J4" s="5" t="s">
        <v>70</v>
      </c>
      <c r="K4" s="5" t="str">
        <f>IF(J4="Full",H4&amp;"-"&amp;J4,H4&amp;"-"&amp;I4)</f>
        <v>33-Full</v>
      </c>
    </row>
    <row r="5" spans="1:11" x14ac:dyDescent="0.25">
      <c r="A5" s="2" t="s">
        <v>51</v>
      </c>
      <c r="B5" s="1">
        <v>4</v>
      </c>
      <c r="H5" s="5">
        <v>13</v>
      </c>
      <c r="I5" s="5" t="s">
        <v>51</v>
      </c>
      <c r="J5" s="5" t="s">
        <v>70</v>
      </c>
      <c r="K5" s="5" t="str">
        <f t="shared" ref="K5:K48" si="0">IF(J5="Full",H5&amp;"-"&amp;J5,H5&amp;"-"&amp;I5)</f>
        <v>13-Full</v>
      </c>
    </row>
    <row r="6" spans="1:11" x14ac:dyDescent="0.25">
      <c r="A6" s="2" t="s">
        <v>51</v>
      </c>
      <c r="B6" s="1">
        <v>5</v>
      </c>
      <c r="H6" s="5">
        <v>34</v>
      </c>
      <c r="I6" s="5" t="s">
        <v>49</v>
      </c>
      <c r="J6" s="5" t="s">
        <v>70</v>
      </c>
      <c r="K6" s="5" t="str">
        <f t="shared" si="0"/>
        <v>34-Full</v>
      </c>
    </row>
    <row r="7" spans="1:11" x14ac:dyDescent="0.25">
      <c r="A7" s="2" t="s">
        <v>51</v>
      </c>
      <c r="B7" s="1">
        <v>6</v>
      </c>
      <c r="H7" s="5">
        <v>11</v>
      </c>
      <c r="I7" s="5" t="s">
        <v>51</v>
      </c>
      <c r="J7" s="5" t="s">
        <v>70</v>
      </c>
      <c r="K7" s="5" t="str">
        <f t="shared" si="0"/>
        <v>11-Full</v>
      </c>
    </row>
    <row r="8" spans="1:11" x14ac:dyDescent="0.25">
      <c r="A8" s="2" t="s">
        <v>51</v>
      </c>
      <c r="B8" s="1">
        <v>7</v>
      </c>
      <c r="H8" s="5">
        <v>10</v>
      </c>
      <c r="I8" s="5" t="s">
        <v>51</v>
      </c>
      <c r="J8" s="5" t="s">
        <v>70</v>
      </c>
      <c r="K8" s="5" t="str">
        <f t="shared" si="0"/>
        <v>10-Full</v>
      </c>
    </row>
    <row r="9" spans="1:11" x14ac:dyDescent="0.25">
      <c r="A9" s="2" t="s">
        <v>51</v>
      </c>
      <c r="B9" s="1">
        <v>8</v>
      </c>
      <c r="H9" s="5">
        <v>22</v>
      </c>
      <c r="I9" s="5" t="s">
        <v>52</v>
      </c>
      <c r="J9" s="5" t="s">
        <v>70</v>
      </c>
      <c r="K9" s="5" t="str">
        <f t="shared" si="0"/>
        <v>22-Full</v>
      </c>
    </row>
    <row r="10" spans="1:11" x14ac:dyDescent="0.25">
      <c r="A10" s="2" t="s">
        <v>51</v>
      </c>
      <c r="B10" s="1">
        <v>9</v>
      </c>
      <c r="H10" s="5">
        <v>16</v>
      </c>
      <c r="I10" s="5" t="s">
        <v>52</v>
      </c>
      <c r="J10" s="5" t="s">
        <v>70</v>
      </c>
      <c r="K10" s="5" t="str">
        <f t="shared" si="0"/>
        <v>16-Full</v>
      </c>
    </row>
    <row r="11" spans="1:11" x14ac:dyDescent="0.25">
      <c r="A11" s="2" t="s">
        <v>51</v>
      </c>
      <c r="B11" s="1">
        <v>10</v>
      </c>
      <c r="H11" s="5">
        <v>23</v>
      </c>
      <c r="I11" s="5" t="s">
        <v>48</v>
      </c>
      <c r="J11" s="5" t="s">
        <v>70</v>
      </c>
      <c r="K11" s="5" t="str">
        <f t="shared" si="0"/>
        <v>23-Full</v>
      </c>
    </row>
    <row r="12" spans="1:11" x14ac:dyDescent="0.25">
      <c r="A12" s="2" t="s">
        <v>51</v>
      </c>
      <c r="B12" s="1">
        <v>11</v>
      </c>
      <c r="H12" s="5">
        <v>35</v>
      </c>
      <c r="I12" s="5" t="s">
        <v>49</v>
      </c>
      <c r="J12" s="5" t="s">
        <v>70</v>
      </c>
      <c r="K12" s="5" t="str">
        <f t="shared" si="0"/>
        <v>35-Full</v>
      </c>
    </row>
    <row r="13" spans="1:11" x14ac:dyDescent="0.25">
      <c r="A13" s="2" t="s">
        <v>51</v>
      </c>
      <c r="B13" s="1">
        <v>12</v>
      </c>
      <c r="H13" s="5">
        <v>20</v>
      </c>
      <c r="I13" s="5" t="s">
        <v>52</v>
      </c>
      <c r="J13" s="5" t="s">
        <v>70</v>
      </c>
      <c r="K13" s="5" t="str">
        <f t="shared" si="0"/>
        <v>20-Full</v>
      </c>
    </row>
    <row r="14" spans="1:11" x14ac:dyDescent="0.25">
      <c r="A14" s="2" t="s">
        <v>51</v>
      </c>
      <c r="B14" s="1">
        <v>13</v>
      </c>
      <c r="H14" s="5">
        <v>21</v>
      </c>
      <c r="I14" s="5" t="s">
        <v>52</v>
      </c>
      <c r="J14" s="5" t="s">
        <v>70</v>
      </c>
      <c r="K14" s="5" t="str">
        <f t="shared" si="0"/>
        <v>21-Full</v>
      </c>
    </row>
    <row r="15" spans="1:11" x14ac:dyDescent="0.25">
      <c r="A15" s="2" t="s">
        <v>52</v>
      </c>
      <c r="B15" s="1">
        <v>14</v>
      </c>
      <c r="H15" s="5">
        <v>1</v>
      </c>
      <c r="I15" s="5" t="s">
        <v>51</v>
      </c>
      <c r="J15" s="5" t="s">
        <v>70</v>
      </c>
      <c r="K15" s="5" t="str">
        <f t="shared" si="0"/>
        <v>1-Full</v>
      </c>
    </row>
    <row r="16" spans="1:11" x14ac:dyDescent="0.25">
      <c r="A16" s="2" t="s">
        <v>52</v>
      </c>
      <c r="B16" s="1">
        <v>15</v>
      </c>
      <c r="H16" s="5">
        <v>19</v>
      </c>
      <c r="I16" s="5" t="s">
        <v>52</v>
      </c>
      <c r="J16" s="5" t="s">
        <v>70</v>
      </c>
      <c r="K16" s="5" t="str">
        <f t="shared" si="0"/>
        <v>19-Full</v>
      </c>
    </row>
    <row r="17" spans="1:11" x14ac:dyDescent="0.25">
      <c r="A17" s="2" t="s">
        <v>52</v>
      </c>
      <c r="B17" s="1">
        <v>16</v>
      </c>
      <c r="H17" s="5">
        <v>9</v>
      </c>
      <c r="I17" s="5" t="s">
        <v>51</v>
      </c>
      <c r="J17" s="5" t="s">
        <v>70</v>
      </c>
      <c r="K17" s="5" t="str">
        <f t="shared" si="0"/>
        <v>9-Full</v>
      </c>
    </row>
    <row r="18" spans="1:11" x14ac:dyDescent="0.25">
      <c r="A18" s="2" t="s">
        <v>52</v>
      </c>
      <c r="B18" s="1">
        <v>17</v>
      </c>
      <c r="H18" s="5">
        <v>2</v>
      </c>
      <c r="I18" s="5" t="s">
        <v>51</v>
      </c>
      <c r="J18" s="5" t="s">
        <v>71</v>
      </c>
      <c r="K18" s="5" t="str">
        <f t="shared" si="0"/>
        <v>2-Standard</v>
      </c>
    </row>
    <row r="19" spans="1:11" x14ac:dyDescent="0.25">
      <c r="A19" s="2" t="s">
        <v>52</v>
      </c>
      <c r="B19" s="1">
        <v>18</v>
      </c>
      <c r="H19" s="5">
        <v>3</v>
      </c>
      <c r="I19" s="5" t="s">
        <v>51</v>
      </c>
      <c r="J19" s="5" t="s">
        <v>71</v>
      </c>
      <c r="K19" s="5" t="str">
        <f t="shared" si="0"/>
        <v>3-Standard</v>
      </c>
    </row>
    <row r="20" spans="1:11" x14ac:dyDescent="0.25">
      <c r="A20" s="2" t="s">
        <v>52</v>
      </c>
      <c r="B20" s="1">
        <v>19</v>
      </c>
      <c r="H20" s="5">
        <v>4</v>
      </c>
      <c r="I20" s="5" t="s">
        <v>51</v>
      </c>
      <c r="J20" s="5" t="s">
        <v>71</v>
      </c>
      <c r="K20" s="5" t="str">
        <f t="shared" si="0"/>
        <v>4-Standard</v>
      </c>
    </row>
    <row r="21" spans="1:11" x14ac:dyDescent="0.25">
      <c r="A21" s="2" t="s">
        <v>52</v>
      </c>
      <c r="B21" s="1">
        <v>20</v>
      </c>
      <c r="H21" s="5">
        <v>5</v>
      </c>
      <c r="I21" s="5" t="s">
        <v>51</v>
      </c>
      <c r="J21" s="5" t="s">
        <v>71</v>
      </c>
      <c r="K21" s="5" t="str">
        <f t="shared" si="0"/>
        <v>5-Standard</v>
      </c>
    </row>
    <row r="22" spans="1:11" x14ac:dyDescent="0.25">
      <c r="A22" s="2" t="s">
        <v>52</v>
      </c>
      <c r="B22" s="1">
        <v>21</v>
      </c>
      <c r="H22" s="5">
        <v>6</v>
      </c>
      <c r="I22" s="5" t="s">
        <v>51</v>
      </c>
      <c r="J22" s="5" t="s">
        <v>71</v>
      </c>
      <c r="K22" s="5" t="str">
        <f t="shared" si="0"/>
        <v>6-Standard</v>
      </c>
    </row>
    <row r="23" spans="1:11" x14ac:dyDescent="0.25">
      <c r="A23" s="2" t="s">
        <v>52</v>
      </c>
      <c r="B23" s="1">
        <v>22</v>
      </c>
      <c r="H23" s="5">
        <v>7</v>
      </c>
      <c r="I23" s="5" t="s">
        <v>51</v>
      </c>
      <c r="J23" s="5" t="s">
        <v>71</v>
      </c>
      <c r="K23" s="5" t="str">
        <f t="shared" si="0"/>
        <v>7-Standard</v>
      </c>
    </row>
    <row r="24" spans="1:11" x14ac:dyDescent="0.25">
      <c r="A24" s="2" t="s">
        <v>48</v>
      </c>
      <c r="B24" s="1">
        <v>23</v>
      </c>
      <c r="H24" s="5">
        <v>8</v>
      </c>
      <c r="I24" s="5" t="s">
        <v>51</v>
      </c>
      <c r="J24" s="5" t="s">
        <v>71</v>
      </c>
      <c r="K24" s="5" t="str">
        <f t="shared" si="0"/>
        <v>8-Standard</v>
      </c>
    </row>
    <row r="25" spans="1:11" x14ac:dyDescent="0.25">
      <c r="A25" s="2" t="s">
        <v>48</v>
      </c>
      <c r="B25" s="1">
        <v>24</v>
      </c>
      <c r="H25" s="5">
        <v>12</v>
      </c>
      <c r="I25" s="5" t="s">
        <v>51</v>
      </c>
      <c r="J25" s="5" t="s">
        <v>71</v>
      </c>
      <c r="K25" s="5" t="str">
        <f t="shared" si="0"/>
        <v>12-Standard</v>
      </c>
    </row>
    <row r="26" spans="1:11" x14ac:dyDescent="0.25">
      <c r="A26" s="2" t="s">
        <v>48</v>
      </c>
      <c r="B26" s="1">
        <v>25</v>
      </c>
      <c r="H26" s="5">
        <v>14</v>
      </c>
      <c r="I26" s="5" t="s">
        <v>52</v>
      </c>
      <c r="J26" s="5" t="s">
        <v>71</v>
      </c>
      <c r="K26" s="5" t="str">
        <f t="shared" si="0"/>
        <v>14-Double Room</v>
      </c>
    </row>
    <row r="27" spans="1:11" x14ac:dyDescent="0.25">
      <c r="A27" s="2" t="s">
        <v>48</v>
      </c>
      <c r="B27" s="1">
        <v>26</v>
      </c>
      <c r="H27" s="5">
        <v>15</v>
      </c>
      <c r="I27" s="5" t="s">
        <v>52</v>
      </c>
      <c r="J27" s="5" t="s">
        <v>71</v>
      </c>
      <c r="K27" s="5" t="str">
        <f t="shared" si="0"/>
        <v>15-Double Room</v>
      </c>
    </row>
    <row r="28" spans="1:11" x14ac:dyDescent="0.25">
      <c r="A28" s="2" t="s">
        <v>48</v>
      </c>
      <c r="B28" s="1">
        <v>27</v>
      </c>
      <c r="H28" s="5">
        <v>17</v>
      </c>
      <c r="I28" s="5" t="s">
        <v>52</v>
      </c>
      <c r="J28" s="5" t="s">
        <v>71</v>
      </c>
      <c r="K28" s="5" t="str">
        <f t="shared" si="0"/>
        <v>17-Double Room</v>
      </c>
    </row>
    <row r="29" spans="1:11" x14ac:dyDescent="0.25">
      <c r="A29" s="2" t="s">
        <v>48</v>
      </c>
      <c r="B29" s="1">
        <v>28</v>
      </c>
      <c r="H29" s="5">
        <v>18</v>
      </c>
      <c r="I29" s="5" t="s">
        <v>52</v>
      </c>
      <c r="J29" s="5" t="s">
        <v>71</v>
      </c>
      <c r="K29" s="5" t="str">
        <f t="shared" si="0"/>
        <v>18-Double Room</v>
      </c>
    </row>
    <row r="30" spans="1:11" x14ac:dyDescent="0.25">
      <c r="A30" s="2" t="s">
        <v>49</v>
      </c>
      <c r="B30" s="1">
        <v>29</v>
      </c>
      <c r="H30" s="5">
        <v>24</v>
      </c>
      <c r="I30" s="5" t="s">
        <v>48</v>
      </c>
      <c r="J30" s="5" t="s">
        <v>71</v>
      </c>
      <c r="K30" s="5" t="str">
        <f t="shared" si="0"/>
        <v>24-Duplex</v>
      </c>
    </row>
    <row r="31" spans="1:11" x14ac:dyDescent="0.25">
      <c r="A31" s="2" t="s">
        <v>49</v>
      </c>
      <c r="B31" s="1">
        <v>30</v>
      </c>
      <c r="H31" s="5">
        <v>25</v>
      </c>
      <c r="I31" s="5" t="s">
        <v>48</v>
      </c>
      <c r="J31" s="5" t="s">
        <v>71</v>
      </c>
      <c r="K31" s="5" t="str">
        <f t="shared" si="0"/>
        <v>25-Duplex</v>
      </c>
    </row>
    <row r="32" spans="1:11" x14ac:dyDescent="0.25">
      <c r="A32" s="2" t="s">
        <v>49</v>
      </c>
      <c r="B32" s="1">
        <v>31</v>
      </c>
      <c r="H32" s="5">
        <v>26</v>
      </c>
      <c r="I32" s="5" t="s">
        <v>48</v>
      </c>
      <c r="J32" s="5" t="s">
        <v>71</v>
      </c>
      <c r="K32" s="5" t="str">
        <f t="shared" si="0"/>
        <v>26-Duplex</v>
      </c>
    </row>
    <row r="33" spans="1:11" x14ac:dyDescent="0.25">
      <c r="A33" s="2" t="s">
        <v>49</v>
      </c>
      <c r="B33" s="1">
        <v>32</v>
      </c>
      <c r="H33" s="5">
        <v>27</v>
      </c>
      <c r="I33" s="5" t="s">
        <v>48</v>
      </c>
      <c r="J33" s="5" t="s">
        <v>71</v>
      </c>
      <c r="K33" s="5" t="str">
        <f t="shared" si="0"/>
        <v>27-Duplex</v>
      </c>
    </row>
    <row r="34" spans="1:11" x14ac:dyDescent="0.25">
      <c r="A34" s="2" t="s">
        <v>49</v>
      </c>
      <c r="B34" s="1">
        <v>33</v>
      </c>
      <c r="H34" s="5">
        <v>28</v>
      </c>
      <c r="I34" s="5" t="s">
        <v>48</v>
      </c>
      <c r="J34" s="5" t="s">
        <v>71</v>
      </c>
      <c r="K34" s="5" t="str">
        <f t="shared" si="0"/>
        <v>28-Duplex</v>
      </c>
    </row>
    <row r="35" spans="1:11" x14ac:dyDescent="0.25">
      <c r="A35" s="2" t="s">
        <v>49</v>
      </c>
      <c r="B35" s="1">
        <v>34</v>
      </c>
      <c r="H35" s="5">
        <v>29</v>
      </c>
      <c r="I35" s="5" t="s">
        <v>49</v>
      </c>
      <c r="J35" s="5" t="s">
        <v>71</v>
      </c>
      <c r="K35" s="5" t="str">
        <f t="shared" si="0"/>
        <v>29-Cabana</v>
      </c>
    </row>
    <row r="36" spans="1:11" x14ac:dyDescent="0.25">
      <c r="A36" s="2" t="s">
        <v>49</v>
      </c>
      <c r="B36" s="1">
        <v>35</v>
      </c>
      <c r="H36" s="5">
        <v>30</v>
      </c>
      <c r="I36" s="5" t="s">
        <v>49</v>
      </c>
      <c r="J36" s="5" t="s">
        <v>71</v>
      </c>
      <c r="K36" s="5" t="str">
        <f t="shared" si="0"/>
        <v>30-Cabana</v>
      </c>
    </row>
    <row r="37" spans="1:11" x14ac:dyDescent="0.25">
      <c r="A37" s="2" t="s">
        <v>50</v>
      </c>
      <c r="B37" s="1">
        <v>36</v>
      </c>
      <c r="H37" s="5">
        <v>31</v>
      </c>
      <c r="I37" s="5" t="s">
        <v>49</v>
      </c>
      <c r="J37" s="5" t="s">
        <v>71</v>
      </c>
      <c r="K37" s="5" t="str">
        <f t="shared" si="0"/>
        <v>31-Cabana</v>
      </c>
    </row>
    <row r="38" spans="1:11" x14ac:dyDescent="0.25">
      <c r="A38" s="2" t="s">
        <v>50</v>
      </c>
      <c r="B38" s="1">
        <v>37</v>
      </c>
      <c r="H38" s="5">
        <v>32</v>
      </c>
      <c r="I38" s="5" t="s">
        <v>49</v>
      </c>
      <c r="J38" s="5" t="s">
        <v>71</v>
      </c>
      <c r="K38" s="5" t="str">
        <f t="shared" si="0"/>
        <v>32-Cabana</v>
      </c>
    </row>
    <row r="39" spans="1:11" x14ac:dyDescent="0.25">
      <c r="A39" s="2" t="s">
        <v>50</v>
      </c>
      <c r="B39" s="1">
        <v>38</v>
      </c>
      <c r="H39" s="5">
        <v>36</v>
      </c>
      <c r="I39" s="5" t="s">
        <v>50</v>
      </c>
      <c r="J39" s="5" t="s">
        <v>71</v>
      </c>
      <c r="K39" s="5" t="str">
        <f t="shared" si="0"/>
        <v>36-Suite Room</v>
      </c>
    </row>
    <row r="40" spans="1:11" x14ac:dyDescent="0.25">
      <c r="A40" s="2" t="s">
        <v>50</v>
      </c>
      <c r="B40" s="1">
        <v>39</v>
      </c>
      <c r="H40" s="5">
        <v>37</v>
      </c>
      <c r="I40" s="5" t="s">
        <v>50</v>
      </c>
      <c r="J40" s="5" t="s">
        <v>71</v>
      </c>
      <c r="K40" s="5" t="str">
        <f t="shared" si="0"/>
        <v>37-Suite Room</v>
      </c>
    </row>
    <row r="41" spans="1:11" x14ac:dyDescent="0.25">
      <c r="A41" s="2" t="s">
        <v>50</v>
      </c>
      <c r="B41" s="1">
        <v>40</v>
      </c>
      <c r="H41" s="5">
        <v>38</v>
      </c>
      <c r="I41" s="5" t="s">
        <v>50</v>
      </c>
      <c r="J41" s="5" t="s">
        <v>71</v>
      </c>
      <c r="K41" s="5" t="str">
        <f t="shared" si="0"/>
        <v>38-Suite Room</v>
      </c>
    </row>
    <row r="42" spans="1:11" x14ac:dyDescent="0.25">
      <c r="A42" s="2" t="s">
        <v>50</v>
      </c>
      <c r="B42" s="1">
        <v>41</v>
      </c>
      <c r="H42" s="5">
        <v>39</v>
      </c>
      <c r="I42" s="5" t="s">
        <v>50</v>
      </c>
      <c r="J42" s="5" t="s">
        <v>71</v>
      </c>
      <c r="K42" s="5" t="str">
        <f t="shared" si="0"/>
        <v>39-Suite Room</v>
      </c>
    </row>
    <row r="43" spans="1:11" x14ac:dyDescent="0.25">
      <c r="A43" s="2" t="s">
        <v>50</v>
      </c>
      <c r="B43" s="1">
        <v>42</v>
      </c>
      <c r="H43" s="5">
        <v>40</v>
      </c>
      <c r="I43" s="5" t="s">
        <v>50</v>
      </c>
      <c r="J43" s="5" t="s">
        <v>71</v>
      </c>
      <c r="K43" s="5" t="str">
        <f t="shared" si="0"/>
        <v>40-Suite Room</v>
      </c>
    </row>
    <row r="44" spans="1:11" x14ac:dyDescent="0.25">
      <c r="A44" s="2" t="s">
        <v>50</v>
      </c>
      <c r="B44" s="1">
        <v>43</v>
      </c>
      <c r="H44" s="5">
        <v>41</v>
      </c>
      <c r="I44" s="5" t="s">
        <v>50</v>
      </c>
      <c r="J44" s="5" t="s">
        <v>71</v>
      </c>
      <c r="K44" s="5" t="str">
        <f t="shared" si="0"/>
        <v>41-Suite Room</v>
      </c>
    </row>
    <row r="45" spans="1:11" x14ac:dyDescent="0.25">
      <c r="A45" s="4" t="s">
        <v>50</v>
      </c>
      <c r="B45" s="3">
        <v>44</v>
      </c>
      <c r="H45" s="5">
        <v>42</v>
      </c>
      <c r="I45" s="5" t="s">
        <v>50</v>
      </c>
      <c r="J45" s="5" t="s">
        <v>71</v>
      </c>
      <c r="K45" s="5" t="str">
        <f t="shared" si="0"/>
        <v>42-Suite Room</v>
      </c>
    </row>
    <row r="46" spans="1:11" x14ac:dyDescent="0.25">
      <c r="A46" s="4" t="s">
        <v>50</v>
      </c>
      <c r="B46" s="3">
        <v>45</v>
      </c>
      <c r="H46" s="5">
        <v>43</v>
      </c>
      <c r="I46" s="5" t="s">
        <v>50</v>
      </c>
      <c r="J46" s="5" t="s">
        <v>71</v>
      </c>
      <c r="K46" s="5" t="str">
        <f t="shared" si="0"/>
        <v>43-Suite Room</v>
      </c>
    </row>
    <row r="47" spans="1:11" x14ac:dyDescent="0.25">
      <c r="H47" s="5">
        <v>44</v>
      </c>
      <c r="I47" s="5" t="s">
        <v>50</v>
      </c>
      <c r="J47" s="5" t="s">
        <v>71</v>
      </c>
      <c r="K47" s="5" t="str">
        <f t="shared" si="0"/>
        <v>44-Suite Room</v>
      </c>
    </row>
    <row r="48" spans="1:11" x14ac:dyDescent="0.25">
      <c r="H48" s="5">
        <v>45</v>
      </c>
      <c r="I48" s="5" t="s">
        <v>50</v>
      </c>
      <c r="J48" s="5" t="s">
        <v>71</v>
      </c>
      <c r="K48" s="5" t="str">
        <f t="shared" si="0"/>
        <v>45-Suite Room</v>
      </c>
    </row>
  </sheetData>
  <mergeCells count="1">
    <mergeCell ref="H2:K2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الغرف</vt:lpstr>
      <vt:lpstr>الفندق</vt:lpstr>
      <vt:lpstr>Rooms 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Al-Munthir Saffan</dc:creator>
  <cp:lastModifiedBy>abdullah mostafa</cp:lastModifiedBy>
  <dcterms:created xsi:type="dcterms:W3CDTF">2016-05-04T12:07:51Z</dcterms:created>
  <dcterms:modified xsi:type="dcterms:W3CDTF">2025-06-22T07:29:31Z</dcterms:modified>
</cp:coreProperties>
</file>